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ales&amp;Marketing\3. Group\0. Group Proposal &amp; Contract\Group Contracts 계약서\2025\05. May\"/>
    </mc:Choice>
  </mc:AlternateContent>
  <bookViews>
    <workbookView xWindow="0" yWindow="0" windowWidth="28800" windowHeight="12255"/>
  </bookViews>
  <sheets>
    <sheet name="Request Form" sheetId="1" r:id="rId1"/>
    <sheet name="Sheet1" sheetId="2" state="hidden" r:id="rId2"/>
  </sheets>
  <definedNames>
    <definedName name="_xlnm.Print_Area" localSheetId="0">'Request Form'!$A$1:$F$53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G9" i="2"/>
  <c r="G8" i="2"/>
  <c r="G7" i="2"/>
  <c r="G6" i="2"/>
  <c r="G4" i="2"/>
  <c r="G3" i="2"/>
  <c r="D39" i="1" l="1"/>
  <c r="D40" i="1" l="1"/>
  <c r="C40" i="1" l="1"/>
  <c r="C39" i="1"/>
  <c r="C13" i="1"/>
  <c r="E40" i="1" l="1"/>
  <c r="F40" i="1" s="1"/>
  <c r="E39" i="1"/>
  <c r="F39" i="1" s="1"/>
  <c r="D26" i="1" l="1"/>
</calcChain>
</file>

<file path=xl/sharedStrings.xml><?xml version="1.0" encoding="utf-8"?>
<sst xmlns="http://schemas.openxmlformats.org/spreadsheetml/2006/main" count="87" uniqueCount="74">
  <si>
    <t>Room Type</t>
  </si>
  <si>
    <t>Remark</t>
  </si>
  <si>
    <t>Date Format</t>
  </si>
  <si>
    <t>RT</t>
  </si>
  <si>
    <t>(ex. VISA, Master, Amex, etc.)</t>
  </si>
  <si>
    <t>Mr.</t>
  </si>
  <si>
    <t>Ms.</t>
  </si>
  <si>
    <t>Dr.</t>
  </si>
  <si>
    <t>Prof.</t>
  </si>
  <si>
    <t>REG</t>
  </si>
  <si>
    <t>Stay Date</t>
  </si>
  <si>
    <t>Rate type</t>
  </si>
  <si>
    <t>Rate Amount</t>
  </si>
  <si>
    <t>대구메리어트호텔 객실 예약 신청서</t>
  </si>
  <si>
    <t>숙박자
정보</t>
  </si>
  <si>
    <t>고객명</t>
  </si>
  <si>
    <t>휴대폰번호</t>
  </si>
  <si>
    <t>체크인 날짜</t>
  </si>
  <si>
    <t>체크아웃 날짜</t>
  </si>
  <si>
    <t>선호 객실 상품</t>
  </si>
  <si>
    <t>박수</t>
  </si>
  <si>
    <t>객실타입</t>
  </si>
  <si>
    <t>조식불포함가</t>
  </si>
  <si>
    <t>조식1인포함가</t>
  </si>
  <si>
    <t>조식2인포함가</t>
  </si>
  <si>
    <t>디럭스 더블
(더블베드 2개)</t>
  </si>
  <si>
    <t>클럽혜택 1인 포함가</t>
  </si>
  <si>
    <t>클럽혜택 2인 포함가</t>
  </si>
  <si>
    <r>
      <t xml:space="preserve">엠클럽 킹
(킹베드 1개)
</t>
    </r>
    <r>
      <rPr>
        <b/>
        <sz val="8"/>
        <color theme="1"/>
        <rFont val="Calibri"/>
        <family val="2"/>
        <scheme val="minor"/>
      </rPr>
      <t>클럽혜택: 조식, 수영장&amp;사우나, 해피/소셜아워, 라운지엑세스</t>
    </r>
  </si>
  <si>
    <t>총 예상 객실료 (10% 부가세 포함)</t>
  </si>
  <si>
    <t>디럭스킹 조식불포함</t>
  </si>
  <si>
    <t>디럭스킹+조식1인포함</t>
  </si>
  <si>
    <t>디럭스킹+조식2인포함</t>
  </si>
  <si>
    <t>디럭스더블 조식불포함</t>
  </si>
  <si>
    <t>디럭스더블+조식1인포함</t>
  </si>
  <si>
    <t>디럭스더블+조식2인포함</t>
  </si>
  <si>
    <t>엠클럽킹+클럽혜택1인</t>
  </si>
  <si>
    <t>엠클럽킹+클럽혜택2인</t>
  </si>
  <si>
    <t>예약 보증용 카드 정보</t>
  </si>
  <si>
    <t>실 결제는 체크인시 제시 해주시는 실물 카드로 진행 됩니다. 단, 취소 규정에 부합하지 않는 취소나 노쇼 발생 시 위약금 결제 용으로 사용될 수 있습니다.</t>
  </si>
  <si>
    <t>신용카드 소유자 명</t>
  </si>
  <si>
    <t>카드 종류</t>
  </si>
  <si>
    <t>신용카드발급사</t>
  </si>
  <si>
    <t>카드번호</t>
  </si>
  <si>
    <t>유효기간</t>
  </si>
  <si>
    <t>작성자 본인은 객실 예약 진행을 위해 개인정보 및 민감정보 제공에 동의 하며, 제공된 정보를 바탕으로 객실 예약 진행에 동의 합니다.</t>
  </si>
  <si>
    <t>취소 규정에 부합하지 않는 취소나 노쇼 발생시, 총 객실료에 해당 하는 100% 위약금 발생에 동의 하며, 제공된 보증용 카드정보로 결제 진행에 동의 합니다.</t>
  </si>
  <si>
    <t>작성자명</t>
  </si>
  <si>
    <t>날짜</t>
  </si>
  <si>
    <t>예약 요청 시 원하시는 객실 타입 예약이 불가할 수 있으며, 예약 확정은 대구 메리어트 호텔에서 발급한 객실 예약확인서로만 증명 됩니다.</t>
  </si>
  <si>
    <t>이메일 주소</t>
  </si>
  <si>
    <t>메리어트 맴버십 번호 (본보이 맴버이시면, 적립위한 맴버십 번호 기재요망)
메리어트 본보이 회원 약관을 기반으로 적립 규정을 따릅니다.</t>
  </si>
  <si>
    <t>맴버십이 없다면, 기재된 이메일 주소를 통해 자동 신규가입 후 숙박 포인트 적립을 원하십니까?</t>
  </si>
  <si>
    <t>YES</t>
  </si>
  <si>
    <t>NO</t>
  </si>
  <si>
    <t>디럭스 킹 
(킹베드 1개)</t>
  </si>
  <si>
    <t>디럭스킹 조식불포함REG</t>
  </si>
  <si>
    <t>디럭스킹+조식1인포함REG</t>
  </si>
  <si>
    <t>디럭스킹+조식2인포함REG</t>
  </si>
  <si>
    <t>디럭스더블 조식불포함REG</t>
  </si>
  <si>
    <t>디럭스더블+조식1인포함REG</t>
  </si>
  <si>
    <t>디럭스더블+조식2인포함REG</t>
  </si>
  <si>
    <t>엠클럽킹+클럽혜택1인REG</t>
  </si>
  <si>
    <t>엠클럽킹+클럽혜택2인REG</t>
  </si>
  <si>
    <t>대학/기관/소속명</t>
  </si>
  <si>
    <r>
      <rPr>
        <b/>
        <sz val="13"/>
        <color rgb="FFFF0000"/>
        <rFont val="Calibri"/>
        <family val="2"/>
        <scheme val="minor"/>
      </rPr>
      <t xml:space="preserve">호텔 예약 접수 마감: 2025년 4월 29일 화요일
</t>
    </r>
    <r>
      <rPr>
        <b/>
        <sz val="13"/>
        <color theme="4" tint="-0.499984740745262"/>
        <rFont val="Calibri"/>
        <family val="2"/>
        <scheme val="minor"/>
      </rPr>
      <t xml:space="preserve">예약접수이메일 : taemc.info@marriott.com / 예약문의: 053-327-7000
</t>
    </r>
    <r>
      <rPr>
        <b/>
        <sz val="13"/>
        <color theme="1"/>
        <rFont val="Calibri"/>
        <family val="2"/>
        <scheme val="minor"/>
      </rPr>
      <t>해당 할인 요금은 호텔 객실 상황에 따라 조기 종료될 수 있으며, 원하는 객실 상품 예약이 불가할 수 있습니다.</t>
    </r>
  </si>
  <si>
    <r>
      <t xml:space="preserve">취소규정
</t>
    </r>
    <r>
      <rPr>
        <b/>
        <u/>
        <sz val="11"/>
        <color rgb="FFFF0000"/>
        <rFont val="Calibri"/>
        <family val="2"/>
        <scheme val="minor"/>
      </rPr>
      <t>취소나 변경은 2025년 4월 29일 오후 5시 전까지</t>
    </r>
    <r>
      <rPr>
        <b/>
        <sz val="11"/>
        <color theme="1"/>
        <rFont val="Calibri"/>
        <family val="2"/>
        <scheme val="minor"/>
      </rPr>
      <t xml:space="preserve"> 패널티 없이 가능하며, 그 이후 취소규정에 부합하지 않는 취소나 노쇼 발생 시, </t>
    </r>
    <r>
      <rPr>
        <b/>
        <sz val="11"/>
        <color rgb="FFFF0000"/>
        <rFont val="Calibri"/>
        <family val="2"/>
        <scheme val="minor"/>
      </rPr>
      <t>총 객실료에 해당하는 100% 위약금</t>
    </r>
    <r>
      <rPr>
        <b/>
        <sz val="11"/>
        <color theme="1"/>
        <rFont val="Calibri"/>
        <family val="2"/>
        <scheme val="minor"/>
      </rPr>
      <t>이 발생 합니다.</t>
    </r>
  </si>
  <si>
    <t>수</t>
  </si>
  <si>
    <t>목</t>
  </si>
  <si>
    <t>예약 접수 마감은 2025년 4월 29일 오후 5시 까지이며 신청서 작성 후 taemc.info@marriott.com 으로 송부 부탁 드립니다.
객실 상황에 따라 해당 할인은 조기 종료될 수 있습니다. 
 5객실 이상 예약 요청의 경우 별도의 취소 규정이 적용됩니다.</t>
  </si>
  <si>
    <t>2025년 제14회 기초재건성형 학술대회
(춘계학술대회)</t>
  </si>
  <si>
    <r>
      <t>객실요금</t>
    </r>
    <r>
      <rPr>
        <b/>
        <sz val="11"/>
        <color rgb="FFFF0000"/>
        <rFont val="Calibri"/>
        <family val="2"/>
        <scheme val="minor"/>
      </rPr>
      <t xml:space="preserve"> (10% 부가세가 포함)</t>
    </r>
  </si>
  <si>
    <r>
      <t xml:space="preserve">1박당 객실당
객실료
</t>
    </r>
    <r>
      <rPr>
        <b/>
        <sz val="11"/>
        <color rgb="FFFF0000"/>
        <rFont val="Calibri"/>
        <family val="2"/>
        <scheme val="minor"/>
      </rPr>
      <t>(10% 부가세 포함)</t>
    </r>
  </si>
  <si>
    <r>
      <t>1. 체크인은 오후 3시 부터 가능 하며, 체크아웃은 12시 정오로 규정되어 있습니다.
2. 조식 사전 포함 없이 현장에서 조식 이용할 시, 투숙객 할인만 적용되어 인당 50,000원의 조식료가 부과 됩니다. (자녀 조식가: 26,500원 / 만12세까지의 기준)
3. 조식 뷔페 시간: 06:30~10:00 (3층 어반키친)
4. 5객실 이상의 객실 예약을 진행할 시, 담당 판촉지배인에게 연락 부탁 드립니다. (판촉부 직통연락처 053-327-7701)</t>
    </r>
    <r>
      <rPr>
        <b/>
        <sz val="11"/>
        <color rgb="FFFF0000"/>
        <rFont val="Calibri"/>
        <family val="2"/>
        <scheme val="minor"/>
      </rPr>
      <t xml:space="preserve"> - 별도의 취소 규정이 적용 됩니다.
</t>
    </r>
    <r>
      <rPr>
        <b/>
        <sz val="11"/>
        <color theme="1"/>
        <rFont val="Calibri"/>
        <family val="2"/>
        <scheme val="minor"/>
      </rPr>
      <t>5. 해당 예약은 제14회 기초재건성형 학술대회 참석 목적으로만 이용 가능하며, 제 3자에게 양도 또는 판매는 절대 불가능 합니다.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</si>
</sst>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\원"/>
    <numFmt numFmtId="165" formatCode="yyyy/mm/dd"/>
  </numFmts>
  <fonts count="18">
    <font>
      <sz val="11"/>
      <color theme="1"/>
      <name val="Calibri"/>
      <family val="2"/>
      <charset val="129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0"/>
      <name val="KoPub돋움체 Bold"/>
      <family val="1"/>
      <charset val="129"/>
    </font>
    <font>
      <b/>
      <sz val="11"/>
      <color theme="1" tint="4.9989318521683403E-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8"/>
      <name val="Calibri"/>
      <family val="2"/>
      <charset val="129"/>
      <scheme val="minor"/>
    </font>
    <font>
      <b/>
      <sz val="30"/>
      <color theme="1"/>
      <name val="HY헤드라인M"/>
      <family val="1"/>
      <charset val="129"/>
    </font>
    <font>
      <sz val="30"/>
      <color theme="1"/>
      <name val="HY헤드라인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16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5" xfId="0" applyNumberFormat="1" applyBorder="1" applyAlignment="1" applyProtection="1">
      <alignment horizontal="center" vertical="center"/>
    </xf>
    <xf numFmtId="1" fontId="0" fillId="0" borderId="22" xfId="0" applyNumberFormat="1" applyBorder="1" applyAlignment="1" applyProtection="1">
      <alignment horizontal="center" vertical="center"/>
      <protection locked="0"/>
    </xf>
    <xf numFmtId="1" fontId="6" fillId="4" borderId="22" xfId="0" applyNumberFormat="1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5" xfId="0" applyNumberFormat="1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3" fillId="5" borderId="0" xfId="0" applyFont="1" applyFill="1" applyProtection="1"/>
    <xf numFmtId="0" fontId="0" fillId="5" borderId="0" xfId="0" applyFill="1" applyAlignment="1" applyProtection="1">
      <alignment horizontal="center"/>
    </xf>
    <xf numFmtId="0" fontId="0" fillId="5" borderId="0" xfId="0" applyFill="1" applyProtection="1"/>
    <xf numFmtId="0" fontId="0" fillId="5" borderId="0" xfId="0" applyFill="1"/>
    <xf numFmtId="14" fontId="0" fillId="5" borderId="0" xfId="0" applyNumberFormat="1" applyFill="1" applyAlignment="1" applyProtection="1">
      <alignment horizontal="center"/>
    </xf>
    <xf numFmtId="1" fontId="0" fillId="5" borderId="0" xfId="0" applyNumberFormat="1" applyFill="1" applyAlignment="1" applyProtection="1">
      <alignment horizontal="center"/>
    </xf>
    <xf numFmtId="0" fontId="0" fillId="5" borderId="0" xfId="0" applyFill="1" applyAlignment="1">
      <alignment horizontal="center"/>
    </xf>
    <xf numFmtId="0" fontId="1" fillId="5" borderId="0" xfId="0" applyFont="1" applyFill="1" applyProtection="1"/>
    <xf numFmtId="165" fontId="0" fillId="0" borderId="1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6" fillId="4" borderId="40" xfId="0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horizontal="center"/>
    </xf>
    <xf numFmtId="49" fontId="0" fillId="5" borderId="8" xfId="0" applyNumberFormat="1" applyFill="1" applyBorder="1" applyAlignment="1" applyProtection="1">
      <alignment horizontal="center"/>
      <protection locked="0"/>
    </xf>
    <xf numFmtId="0" fontId="16" fillId="5" borderId="29" xfId="0" applyFont="1" applyFill="1" applyBorder="1" applyAlignment="1" applyProtection="1">
      <alignment horizontal="center" vertical="center" wrapText="1"/>
    </xf>
    <xf numFmtId="0" fontId="17" fillId="5" borderId="30" xfId="0" applyFont="1" applyFill="1" applyBorder="1" applyAlignment="1" applyProtection="1">
      <alignment horizontal="center" vertical="center"/>
    </xf>
    <xf numFmtId="0" fontId="17" fillId="5" borderId="31" xfId="0" applyFont="1" applyFill="1" applyBorder="1" applyAlignment="1" applyProtection="1">
      <alignment horizontal="center" vertical="center"/>
    </xf>
    <xf numFmtId="0" fontId="17" fillId="5" borderId="32" xfId="0" applyFont="1" applyFill="1" applyBorder="1" applyAlignment="1" applyProtection="1">
      <alignment horizontal="center" vertical="center"/>
    </xf>
    <xf numFmtId="0" fontId="17" fillId="5" borderId="33" xfId="0" applyFont="1" applyFill="1" applyBorder="1" applyAlignment="1" applyProtection="1">
      <alignment horizontal="center" vertical="center"/>
    </xf>
    <xf numFmtId="0" fontId="17" fillId="5" borderId="34" xfId="0" applyFont="1" applyFill="1" applyBorder="1" applyAlignment="1" applyProtection="1">
      <alignment horizontal="center" vertical="center"/>
    </xf>
    <xf numFmtId="49" fontId="0" fillId="5" borderId="7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27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8" fillId="4" borderId="27" xfId="0" applyNumberFormat="1" applyFont="1" applyFill="1" applyBorder="1" applyAlignment="1" applyProtection="1">
      <alignment horizontal="center" vertical="center" wrapText="1"/>
    </xf>
    <xf numFmtId="1" fontId="8" fillId="4" borderId="38" xfId="0" applyNumberFormat="1" applyFont="1" applyFill="1" applyBorder="1" applyAlignment="1" applyProtection="1">
      <alignment horizontal="center" vertical="center"/>
    </xf>
    <xf numFmtId="1" fontId="8" fillId="4" borderId="39" xfId="0" applyNumberFormat="1" applyFont="1" applyFill="1" applyBorder="1" applyAlignment="1" applyProtection="1">
      <alignment horizontal="center" vertical="center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1" fontId="0" fillId="0" borderId="20" xfId="0" applyNumberFormat="1" applyBorder="1" applyAlignment="1" applyProtection="1">
      <alignment horizontal="center" vertical="center"/>
      <protection locked="0"/>
    </xf>
    <xf numFmtId="1" fontId="6" fillId="4" borderId="21" xfId="0" applyNumberFormat="1" applyFont="1" applyFill="1" applyBorder="1" applyAlignment="1" applyProtection="1">
      <alignment horizontal="center" vertical="center" wrapText="1"/>
    </xf>
    <xf numFmtId="1" fontId="6" fillId="4" borderId="18" xfId="0" applyNumberFormat="1" applyFont="1" applyFill="1" applyBorder="1" applyAlignment="1" applyProtection="1">
      <alignment horizontal="center" vertical="center" wrapText="1"/>
    </xf>
    <xf numFmtId="1" fontId="6" fillId="4" borderId="23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left" vertical="center"/>
    </xf>
    <xf numFmtId="0" fontId="0" fillId="5" borderId="0" xfId="0" applyFill="1" applyAlignment="1" applyProtection="1">
      <alignment horizontal="left"/>
    </xf>
    <xf numFmtId="0" fontId="5" fillId="3" borderId="35" xfId="0" applyFont="1" applyFill="1" applyBorder="1" applyAlignment="1" applyProtection="1">
      <alignment horizontal="center" vertical="center" wrapText="1"/>
    </xf>
    <xf numFmtId="0" fontId="5" fillId="3" borderId="36" xfId="0" applyFont="1" applyFill="1" applyBorder="1" applyAlignment="1" applyProtection="1">
      <alignment horizontal="center" vertical="center"/>
    </xf>
    <xf numFmtId="0" fontId="5" fillId="3" borderId="37" xfId="0" applyFont="1" applyFill="1" applyBorder="1" applyAlignment="1" applyProtection="1">
      <alignment horizontal="center" vertical="center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1" fillId="0" borderId="22" xfId="0" applyNumberFormat="1" applyFont="1" applyBorder="1" applyAlignment="1" applyProtection="1">
      <alignment horizontal="center" vertical="center"/>
      <protection locked="0"/>
    </xf>
    <xf numFmtId="1" fontId="1" fillId="0" borderId="28" xfId="0" applyNumberFormat="1" applyFont="1" applyBorder="1" applyAlignment="1" applyProtection="1">
      <alignment horizontal="center" vertical="center"/>
      <protection locked="0"/>
    </xf>
    <xf numFmtId="165" fontId="4" fillId="0" borderId="27" xfId="0" applyNumberFormat="1" applyFont="1" applyBorder="1" applyAlignment="1" applyProtection="1">
      <alignment horizontal="center" vertical="center"/>
      <protection locked="0"/>
    </xf>
    <xf numFmtId="165" fontId="4" fillId="0" borderId="20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center"/>
    </xf>
    <xf numFmtId="0" fontId="1" fillId="5" borderId="0" xfId="0" applyFont="1" applyFill="1" applyAlignment="1" applyProtection="1">
      <alignment horizontal="left"/>
    </xf>
    <xf numFmtId="0" fontId="1" fillId="5" borderId="16" xfId="0" applyFont="1" applyFill="1" applyBorder="1" applyAlignment="1" applyProtection="1">
      <alignment horizontal="left" vertical="center" wrapText="1"/>
    </xf>
    <xf numFmtId="0" fontId="1" fillId="5" borderId="8" xfId="0" applyFont="1" applyFill="1" applyBorder="1" applyAlignment="1" applyProtection="1">
      <alignment horizontal="left" vertical="center"/>
    </xf>
    <xf numFmtId="0" fontId="1" fillId="5" borderId="17" xfId="0" applyFon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2" fillId="6" borderId="0" xfId="0" applyFont="1" applyFill="1" applyAlignment="1" applyProtection="1">
      <alignment horizontal="left"/>
    </xf>
    <xf numFmtId="0" fontId="6" fillId="6" borderId="21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23" xfId="0" applyFont="1" applyFill="1" applyBorder="1" applyAlignment="1" applyProtection="1">
      <alignment horizontal="center" vertical="center" wrapText="1"/>
    </xf>
    <xf numFmtId="3" fontId="9" fillId="5" borderId="16" xfId="0" applyNumberFormat="1" applyFont="1" applyFill="1" applyBorder="1" applyAlignment="1" applyProtection="1">
      <alignment horizontal="center" vertical="center"/>
    </xf>
    <xf numFmtId="3" fontId="9" fillId="5" borderId="8" xfId="0" applyNumberFormat="1" applyFont="1" applyFill="1" applyBorder="1" applyAlignment="1" applyProtection="1">
      <alignment horizontal="center" vertical="center"/>
    </xf>
    <xf numFmtId="3" fontId="9" fillId="5" borderId="17" xfId="0" applyNumberFormat="1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164" fontId="0" fillId="0" borderId="42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0" fontId="6" fillId="4" borderId="26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1642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135711</xdr:colOff>
      <xdr:row>0</xdr:row>
      <xdr:rowOff>76200</xdr:rowOff>
    </xdr:from>
    <xdr:to>
      <xdr:col>0</xdr:col>
      <xdr:colOff>1096889</xdr:colOff>
      <xdr:row>3</xdr:row>
      <xdr:rowOff>95250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11" y="76200"/>
          <a:ext cx="961178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view="pageBreakPreview" zoomScaleNormal="100" zoomScaleSheetLayoutView="100" workbookViewId="0">
      <selection activeCell="A7" sqref="A7:F7"/>
    </sheetView>
  </sheetViews>
  <sheetFormatPr defaultRowHeight="15"/>
  <cols>
    <col min="1" max="1" width="19.7109375" customWidth="1"/>
    <col min="2" max="2" width="27.42578125" style="1" customWidth="1"/>
    <col min="3" max="3" width="33.5703125" customWidth="1"/>
    <col min="4" max="4" width="29.140625" style="1" customWidth="1"/>
    <col min="5" max="5" width="28.28515625" style="1" customWidth="1"/>
    <col min="6" max="6" width="27.42578125" customWidth="1"/>
  </cols>
  <sheetData>
    <row r="1" spans="1:6" ht="24" customHeight="1" thickBot="1">
      <c r="A1" s="30" t="s">
        <v>70</v>
      </c>
      <c r="B1" s="31"/>
      <c r="C1" s="31"/>
      <c r="D1" s="31"/>
      <c r="E1" s="31"/>
      <c r="F1" s="32"/>
    </row>
    <row r="2" spans="1:6" ht="15.75" thickBot="1">
      <c r="A2" s="33"/>
      <c r="B2" s="34"/>
      <c r="C2" s="34"/>
      <c r="D2" s="34"/>
      <c r="E2" s="34"/>
      <c r="F2" s="35"/>
    </row>
    <row r="3" spans="1:6" ht="15.75" thickBot="1">
      <c r="A3" s="33"/>
      <c r="B3" s="34"/>
      <c r="C3" s="34"/>
      <c r="D3" s="34"/>
      <c r="E3" s="34"/>
      <c r="F3" s="35"/>
    </row>
    <row r="4" spans="1:6" ht="15.75" thickBot="1">
      <c r="A4" s="33"/>
      <c r="B4" s="34"/>
      <c r="C4" s="34"/>
      <c r="D4" s="34"/>
      <c r="E4" s="34"/>
      <c r="F4" s="35"/>
    </row>
    <row r="5" spans="1:6" ht="15.75" thickBot="1">
      <c r="A5" s="33"/>
      <c r="B5" s="34"/>
      <c r="C5" s="34"/>
      <c r="D5" s="34"/>
      <c r="E5" s="34"/>
      <c r="F5" s="35"/>
    </row>
    <row r="6" spans="1:6" ht="30" customHeight="1" thickBot="1">
      <c r="A6" s="33"/>
      <c r="B6" s="34"/>
      <c r="C6" s="34"/>
      <c r="D6" s="34"/>
      <c r="E6" s="34"/>
      <c r="F6" s="35"/>
    </row>
    <row r="7" spans="1:6" ht="60" customHeight="1" thickBot="1">
      <c r="A7" s="54" t="s">
        <v>65</v>
      </c>
      <c r="B7" s="55"/>
      <c r="C7" s="55"/>
      <c r="D7" s="55"/>
      <c r="E7" s="55"/>
      <c r="F7" s="56"/>
    </row>
    <row r="8" spans="1:6" ht="31.5" customHeight="1" thickBot="1">
      <c r="A8" s="58" t="s">
        <v>13</v>
      </c>
      <c r="B8" s="59"/>
      <c r="C8" s="59"/>
      <c r="D8" s="59"/>
      <c r="E8" s="59"/>
      <c r="F8" s="60"/>
    </row>
    <row r="9" spans="1:6" ht="25.5" customHeight="1">
      <c r="A9" s="46" t="s">
        <v>14</v>
      </c>
      <c r="B9" s="7" t="s">
        <v>15</v>
      </c>
      <c r="C9" s="6"/>
      <c r="D9" s="7" t="s">
        <v>64</v>
      </c>
      <c r="E9" s="63"/>
      <c r="F9" s="64"/>
    </row>
    <row r="10" spans="1:6" ht="25.5" customHeight="1">
      <c r="A10" s="47"/>
      <c r="B10" s="8" t="s">
        <v>16</v>
      </c>
      <c r="C10" s="37"/>
      <c r="D10" s="37"/>
      <c r="E10" s="38"/>
      <c r="F10" s="39"/>
    </row>
    <row r="11" spans="1:6" ht="25.5" customHeight="1">
      <c r="A11" s="47"/>
      <c r="B11" s="8" t="s">
        <v>50</v>
      </c>
      <c r="C11" s="37"/>
      <c r="D11" s="37"/>
      <c r="E11" s="38"/>
      <c r="F11" s="39"/>
    </row>
    <row r="12" spans="1:6" ht="25.5" customHeight="1">
      <c r="A12" s="47"/>
      <c r="B12" s="9" t="s">
        <v>17</v>
      </c>
      <c r="C12" s="20"/>
      <c r="D12" s="9" t="s">
        <v>18</v>
      </c>
      <c r="E12" s="65"/>
      <c r="F12" s="66"/>
    </row>
    <row r="13" spans="1:6" ht="25.5" customHeight="1" thickBot="1">
      <c r="A13" s="47"/>
      <c r="B13" s="10" t="s">
        <v>20</v>
      </c>
      <c r="C13" s="5">
        <f>E12-C12</f>
        <v>0</v>
      </c>
      <c r="D13" s="10" t="s">
        <v>19</v>
      </c>
      <c r="E13" s="61"/>
      <c r="F13" s="62"/>
    </row>
    <row r="14" spans="1:6" ht="29.25" customHeight="1">
      <c r="A14" s="47"/>
      <c r="B14" s="40" t="s">
        <v>51</v>
      </c>
      <c r="C14" s="41"/>
      <c r="D14" s="42"/>
      <c r="E14" s="43"/>
      <c r="F14" s="44"/>
    </row>
    <row r="15" spans="1:6" ht="29.25" customHeight="1" thickBot="1">
      <c r="A15" s="48"/>
      <c r="B15" s="40" t="s">
        <v>52</v>
      </c>
      <c r="C15" s="41"/>
      <c r="D15" s="42"/>
      <c r="E15" s="38"/>
      <c r="F15" s="45"/>
    </row>
    <row r="16" spans="1:6" ht="22.5" customHeight="1">
      <c r="A16" s="83" t="s">
        <v>72</v>
      </c>
      <c r="B16" s="11" t="s">
        <v>21</v>
      </c>
      <c r="C16" s="26" t="s">
        <v>1</v>
      </c>
      <c r="D16" s="27"/>
      <c r="E16" s="26" t="s">
        <v>71</v>
      </c>
      <c r="F16" s="96"/>
    </row>
    <row r="17" spans="1:6" s="2" customFormat="1" ht="30" customHeight="1">
      <c r="A17" s="84"/>
      <c r="B17" s="49" t="s">
        <v>55</v>
      </c>
      <c r="C17" s="22" t="s">
        <v>22</v>
      </c>
      <c r="D17" s="23"/>
      <c r="E17" s="92">
        <f>Sheet1!G2</f>
        <v>253000</v>
      </c>
      <c r="F17" s="93"/>
    </row>
    <row r="18" spans="1:6" s="2" customFormat="1" ht="30" customHeight="1">
      <c r="A18" s="84"/>
      <c r="B18" s="50"/>
      <c r="C18" s="22" t="s">
        <v>23</v>
      </c>
      <c r="D18" s="23"/>
      <c r="E18" s="92">
        <f>Sheet1!G3</f>
        <v>283800</v>
      </c>
      <c r="F18" s="93"/>
    </row>
    <row r="19" spans="1:6" s="2" customFormat="1" ht="30" customHeight="1">
      <c r="A19" s="84"/>
      <c r="B19" s="51"/>
      <c r="C19" s="22" t="s">
        <v>24</v>
      </c>
      <c r="D19" s="23">
        <v>312400</v>
      </c>
      <c r="E19" s="92">
        <f>Sheet1!G4</f>
        <v>314600</v>
      </c>
      <c r="F19" s="93"/>
    </row>
    <row r="20" spans="1:6" s="2" customFormat="1" ht="30" customHeight="1">
      <c r="A20" s="84"/>
      <c r="B20" s="49" t="s">
        <v>25</v>
      </c>
      <c r="C20" s="22" t="s">
        <v>22</v>
      </c>
      <c r="D20" s="23">
        <v>253000.00000000003</v>
      </c>
      <c r="E20" s="92">
        <f>Sheet1!G5</f>
        <v>253000</v>
      </c>
      <c r="F20" s="93"/>
    </row>
    <row r="21" spans="1:6" s="2" customFormat="1" ht="30" customHeight="1">
      <c r="A21" s="84"/>
      <c r="B21" s="50"/>
      <c r="C21" s="22" t="s">
        <v>23</v>
      </c>
      <c r="D21" s="23">
        <v>282700</v>
      </c>
      <c r="E21" s="92">
        <f>Sheet1!G6</f>
        <v>283800</v>
      </c>
      <c r="F21" s="93"/>
    </row>
    <row r="22" spans="1:6" s="2" customFormat="1" ht="30" customHeight="1">
      <c r="A22" s="84"/>
      <c r="B22" s="51"/>
      <c r="C22" s="22" t="s">
        <v>24</v>
      </c>
      <c r="D22" s="23">
        <v>312400</v>
      </c>
      <c r="E22" s="92">
        <f>Sheet1!G7</f>
        <v>314600</v>
      </c>
      <c r="F22" s="93"/>
    </row>
    <row r="23" spans="1:6" s="2" customFormat="1" ht="30" customHeight="1">
      <c r="A23" s="84"/>
      <c r="B23" s="52" t="s">
        <v>28</v>
      </c>
      <c r="C23" s="22" t="s">
        <v>26</v>
      </c>
      <c r="D23" s="23"/>
      <c r="E23" s="92">
        <f>Sheet1!G8</f>
        <v>319000</v>
      </c>
      <c r="F23" s="93"/>
    </row>
    <row r="24" spans="1:6" s="2" customFormat="1" ht="30" customHeight="1" thickBot="1">
      <c r="A24" s="85"/>
      <c r="B24" s="53"/>
      <c r="C24" s="24" t="s">
        <v>27</v>
      </c>
      <c r="D24" s="25"/>
      <c r="E24" s="94">
        <f>Sheet1!G9</f>
        <v>363000</v>
      </c>
      <c r="F24" s="95"/>
    </row>
    <row r="25" spans="1:6" ht="103.5" customHeight="1" thickBot="1">
      <c r="A25" s="70" t="s">
        <v>73</v>
      </c>
      <c r="B25" s="71"/>
      <c r="C25" s="71"/>
      <c r="D25" s="71"/>
      <c r="E25" s="71"/>
      <c r="F25" s="72"/>
    </row>
    <row r="26" spans="1:6" ht="24.75" customHeight="1" thickBot="1">
      <c r="A26" s="89" t="s">
        <v>29</v>
      </c>
      <c r="B26" s="90"/>
      <c r="C26" s="91"/>
      <c r="D26" s="86">
        <f>IF(SUM(F39:F40)&lt;0,0,SUM(F39:F40))</f>
        <v>0</v>
      </c>
      <c r="E26" s="87"/>
      <c r="F26" s="88"/>
    </row>
    <row r="27" spans="1:6" s="2" customFormat="1" ht="30" customHeight="1">
      <c r="A27" s="73" t="s">
        <v>66</v>
      </c>
      <c r="B27" s="74"/>
      <c r="C27" s="74"/>
      <c r="D27" s="74"/>
      <c r="E27" s="74"/>
      <c r="F27" s="75"/>
    </row>
    <row r="28" spans="1:6" s="2" customFormat="1">
      <c r="A28" s="76"/>
      <c r="B28" s="77"/>
      <c r="C28" s="77"/>
      <c r="D28" s="77"/>
      <c r="E28" s="77"/>
      <c r="F28" s="78"/>
    </row>
    <row r="29" spans="1:6" s="2" customFormat="1" ht="19.5" customHeight="1" thickBot="1">
      <c r="A29" s="79"/>
      <c r="B29" s="80"/>
      <c r="C29" s="80"/>
      <c r="D29" s="80"/>
      <c r="E29" s="80"/>
      <c r="F29" s="81"/>
    </row>
    <row r="30" spans="1:6" ht="18.75">
      <c r="A30" s="82" t="s">
        <v>38</v>
      </c>
      <c r="B30" s="82"/>
      <c r="C30" s="82"/>
      <c r="D30" s="82"/>
      <c r="E30" s="82"/>
      <c r="F30" s="82"/>
    </row>
    <row r="31" spans="1:6" ht="21" customHeight="1">
      <c r="A31" s="12" t="s">
        <v>39</v>
      </c>
      <c r="B31" s="13"/>
      <c r="C31" s="14"/>
      <c r="D31" s="13"/>
      <c r="E31" s="13"/>
      <c r="F31" s="14"/>
    </row>
    <row r="32" spans="1:6" ht="21" customHeight="1">
      <c r="A32" s="12"/>
      <c r="B32" s="13"/>
      <c r="C32" s="14"/>
      <c r="D32" s="13"/>
      <c r="E32" s="13"/>
      <c r="F32" s="14"/>
    </row>
    <row r="33" spans="1:6" ht="21" customHeight="1" thickBot="1">
      <c r="A33" s="28" t="s">
        <v>40</v>
      </c>
      <c r="B33" s="28"/>
      <c r="C33" s="36"/>
      <c r="D33" s="36"/>
      <c r="E33" s="14"/>
      <c r="F33" s="15"/>
    </row>
    <row r="34" spans="1:6" ht="21" customHeight="1" thickBot="1">
      <c r="A34" s="28" t="s">
        <v>41</v>
      </c>
      <c r="B34" s="28"/>
      <c r="C34" s="29"/>
      <c r="D34" s="29"/>
      <c r="E34" s="14" t="s">
        <v>4</v>
      </c>
      <c r="F34" s="15"/>
    </row>
    <row r="35" spans="1:6" ht="21" customHeight="1" thickBot="1">
      <c r="A35" s="28" t="s">
        <v>42</v>
      </c>
      <c r="B35" s="28"/>
      <c r="C35" s="29"/>
      <c r="D35" s="29"/>
      <c r="E35" s="14"/>
      <c r="F35" s="15"/>
    </row>
    <row r="36" spans="1:6" ht="21" customHeight="1" thickBot="1">
      <c r="A36" s="28" t="s">
        <v>43</v>
      </c>
      <c r="B36" s="28"/>
      <c r="C36" s="29"/>
      <c r="D36" s="29"/>
      <c r="E36" s="14"/>
      <c r="F36" s="15"/>
    </row>
    <row r="37" spans="1:6" ht="21" customHeight="1" thickBot="1">
      <c r="A37" s="28" t="s">
        <v>44</v>
      </c>
      <c r="B37" s="28"/>
      <c r="C37" s="29"/>
      <c r="D37" s="29"/>
      <c r="E37" s="14"/>
      <c r="F37" s="15"/>
    </row>
    <row r="38" spans="1:6" hidden="1">
      <c r="A38" s="14"/>
      <c r="B38" s="13" t="s">
        <v>10</v>
      </c>
      <c r="C38" s="13" t="s">
        <v>0</v>
      </c>
      <c r="D38" s="13" t="s">
        <v>11</v>
      </c>
      <c r="E38" s="13" t="s">
        <v>11</v>
      </c>
      <c r="F38" s="13" t="s">
        <v>12</v>
      </c>
    </row>
    <row r="39" spans="1:6" hidden="1">
      <c r="A39" s="14"/>
      <c r="B39" s="16">
        <v>45791</v>
      </c>
      <c r="C39" s="17">
        <f>E13</f>
        <v>0</v>
      </c>
      <c r="D39" s="13" t="str">
        <f>IF(AND(C12&lt;=B39,E12&gt;B39),"REG","0")</f>
        <v>0</v>
      </c>
      <c r="E39" s="18" t="str">
        <f>C39&amp;D39</f>
        <v>00</v>
      </c>
      <c r="F39" s="17">
        <f>IFERROR(VLOOKUP(E39,Sheet1!F2:G9,2,0),0)</f>
        <v>0</v>
      </c>
    </row>
    <row r="40" spans="1:6" hidden="1">
      <c r="A40" s="14"/>
      <c r="B40" s="16">
        <v>45792</v>
      </c>
      <c r="C40" s="17">
        <f>E13</f>
        <v>0</v>
      </c>
      <c r="D40" s="13" t="str">
        <f>IF(AND(C12&lt;=B40,E12&gt;B40),"REG","0")</f>
        <v>0</v>
      </c>
      <c r="E40" s="18" t="str">
        <f t="shared" ref="E40" si="0">C40&amp;D40</f>
        <v>00</v>
      </c>
      <c r="F40" s="17">
        <f>IFERROR(VLOOKUP(E40,Sheet1!F2:G9,2,0),0)</f>
        <v>0</v>
      </c>
    </row>
    <row r="41" spans="1:6" hidden="1">
      <c r="A41" s="14"/>
      <c r="B41" s="16"/>
      <c r="C41" s="17"/>
      <c r="D41" s="13"/>
      <c r="E41" s="18"/>
      <c r="F41" s="17"/>
    </row>
    <row r="42" spans="1:6" hidden="1">
      <c r="A42" s="14"/>
      <c r="B42" s="16"/>
      <c r="C42" s="17"/>
      <c r="D42" s="13"/>
      <c r="E42" s="18"/>
      <c r="F42" s="17"/>
    </row>
    <row r="43" spans="1:6" hidden="1">
      <c r="A43" s="14"/>
      <c r="B43" s="16"/>
      <c r="C43" s="17"/>
      <c r="D43" s="13"/>
      <c r="E43" s="18"/>
      <c r="F43" s="17"/>
    </row>
    <row r="44" spans="1:6">
      <c r="A44" s="14"/>
      <c r="B44" s="13"/>
      <c r="C44" s="14"/>
      <c r="D44" s="13"/>
      <c r="E44" s="13"/>
      <c r="F44" s="14"/>
    </row>
    <row r="45" spans="1:6">
      <c r="A45" s="19" t="s">
        <v>45</v>
      </c>
      <c r="B45" s="13"/>
      <c r="C45" s="14"/>
      <c r="D45" s="13"/>
      <c r="E45" s="13"/>
      <c r="F45" s="14"/>
    </row>
    <row r="46" spans="1:6">
      <c r="A46" s="19" t="s">
        <v>46</v>
      </c>
      <c r="B46" s="13"/>
      <c r="C46" s="14"/>
      <c r="D46" s="13"/>
      <c r="E46" s="13"/>
      <c r="F46" s="14"/>
    </row>
    <row r="47" spans="1:6">
      <c r="A47" s="14"/>
      <c r="B47" s="13"/>
      <c r="C47" s="14"/>
      <c r="D47" s="13"/>
      <c r="E47" s="13"/>
      <c r="F47" s="14"/>
    </row>
    <row r="48" spans="1:6" ht="27.75" customHeight="1" thickBot="1">
      <c r="A48" s="28" t="s">
        <v>47</v>
      </c>
      <c r="B48" s="28"/>
      <c r="C48" s="36"/>
      <c r="D48" s="36"/>
      <c r="E48" s="14"/>
      <c r="F48" s="15"/>
    </row>
    <row r="49" spans="1:6" ht="27.75" customHeight="1" thickBot="1">
      <c r="A49" s="28" t="s">
        <v>48</v>
      </c>
      <c r="B49" s="28"/>
      <c r="C49" s="29"/>
      <c r="D49" s="29"/>
      <c r="E49" s="14"/>
      <c r="F49" s="15"/>
    </row>
    <row r="50" spans="1:6">
      <c r="A50" s="14"/>
      <c r="B50" s="13"/>
      <c r="C50" s="14"/>
      <c r="D50" s="13"/>
      <c r="E50" s="13"/>
      <c r="F50" s="14"/>
    </row>
    <row r="51" spans="1:6" ht="56.25" customHeight="1">
      <c r="A51" s="67" t="s">
        <v>69</v>
      </c>
      <c r="B51" s="68"/>
      <c r="C51" s="68"/>
      <c r="D51" s="68"/>
      <c r="E51" s="68"/>
      <c r="F51" s="68"/>
    </row>
    <row r="52" spans="1:6">
      <c r="A52" s="69" t="s">
        <v>49</v>
      </c>
      <c r="B52" s="69"/>
      <c r="C52" s="69"/>
      <c r="D52" s="69"/>
      <c r="E52" s="69"/>
      <c r="F52" s="69"/>
    </row>
    <row r="53" spans="1:6">
      <c r="A53" s="57"/>
      <c r="B53" s="57"/>
      <c r="C53" s="57"/>
      <c r="D53" s="57"/>
      <c r="E53" s="57"/>
      <c r="F53" s="57"/>
    </row>
  </sheetData>
  <sheetProtection algorithmName="SHA-512" hashValue="XXMBgLotQ3kOgG53heAPiSKsRE8uUxMb4sZqxNCUxDjFlwxBrgo68hPPEgf9IB7SAv607ucIFmTrJGEWzDdzxQ==" saltValue="tkAm2LQgcCYXv0/lrpr+pA==" spinCount="100000" sheet="1" objects="1" scenarios="1"/>
  <mergeCells count="57">
    <mergeCell ref="E21:F21"/>
    <mergeCell ref="E22:F22"/>
    <mergeCell ref="E23:F23"/>
    <mergeCell ref="E24:F24"/>
    <mergeCell ref="E16:F16"/>
    <mergeCell ref="E17:F17"/>
    <mergeCell ref="E18:F18"/>
    <mergeCell ref="E19:F19"/>
    <mergeCell ref="E20:F20"/>
    <mergeCell ref="A53:F53"/>
    <mergeCell ref="A8:F8"/>
    <mergeCell ref="E13:F13"/>
    <mergeCell ref="E9:F9"/>
    <mergeCell ref="E12:F12"/>
    <mergeCell ref="A51:F51"/>
    <mergeCell ref="A52:F52"/>
    <mergeCell ref="A25:F25"/>
    <mergeCell ref="A27:F29"/>
    <mergeCell ref="A30:F30"/>
    <mergeCell ref="A33:B33"/>
    <mergeCell ref="A16:A24"/>
    <mergeCell ref="D26:F26"/>
    <mergeCell ref="A26:C26"/>
    <mergeCell ref="A49:B49"/>
    <mergeCell ref="C49:D49"/>
    <mergeCell ref="A1:F6"/>
    <mergeCell ref="C48:D48"/>
    <mergeCell ref="A48:B48"/>
    <mergeCell ref="C10:F10"/>
    <mergeCell ref="C11:F11"/>
    <mergeCell ref="B14:D14"/>
    <mergeCell ref="E14:F14"/>
    <mergeCell ref="B15:D15"/>
    <mergeCell ref="E15:F15"/>
    <mergeCell ref="A9:A15"/>
    <mergeCell ref="B20:B22"/>
    <mergeCell ref="B23:B24"/>
    <mergeCell ref="B17:B19"/>
    <mergeCell ref="A7:F7"/>
    <mergeCell ref="C33:D33"/>
    <mergeCell ref="C34:D34"/>
    <mergeCell ref="A34:B34"/>
    <mergeCell ref="A36:B36"/>
    <mergeCell ref="A37:B37"/>
    <mergeCell ref="C36:D36"/>
    <mergeCell ref="C37:D37"/>
    <mergeCell ref="C35:D35"/>
    <mergeCell ref="A35:B35"/>
    <mergeCell ref="C21:D21"/>
    <mergeCell ref="C22:D22"/>
    <mergeCell ref="C23:D23"/>
    <mergeCell ref="C24:D24"/>
    <mergeCell ref="C16:D16"/>
    <mergeCell ref="C17:D17"/>
    <mergeCell ref="C18:D18"/>
    <mergeCell ref="C19:D19"/>
    <mergeCell ref="C20:D20"/>
  </mergeCells>
  <phoneticPr fontId="15" type="noConversion"/>
  <conditionalFormatting sqref="E12:F13 C12 C10:F11 C9 E9:F9 C33:D37 C48:D49">
    <cfRule type="cellIs" dxfId="2" priority="4" operator="equal">
      <formula>0</formula>
    </cfRule>
  </conditionalFormatting>
  <conditionalFormatting sqref="E14">
    <cfRule type="cellIs" dxfId="1" priority="2" operator="equal">
      <formula>0</formula>
    </cfRule>
  </conditionalFormatting>
  <conditionalFormatting sqref="E1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Sheet1!$C$3:$C$4</xm:f>
          </x14:formula1>
          <xm:sqref>E12:F12</xm:sqref>
        </x14:dataValidation>
        <x14:dataValidation type="list" allowBlank="1" showInputMessage="1" showErrorMessage="1">
          <x14:formula1>
            <xm:f>Sheet1!$C$2:$C$3</xm:f>
          </x14:formula1>
          <xm:sqref>C12</xm:sqref>
        </x14:dataValidation>
        <x14:dataValidation type="list" allowBlank="1" showInputMessage="1" showErrorMessage="1">
          <x14:formula1>
            <xm:f>Sheet1!$B$7:$B$8</xm:f>
          </x14:formula1>
          <xm:sqref>E15:F15</xm:sqref>
        </x14:dataValidation>
        <x14:dataValidation type="list" allowBlank="1" showInputMessage="1" showErrorMessage="1">
          <x14:formula1>
            <xm:f>Sheet1!$D$2:$D$9</xm:f>
          </x14:formula1>
          <xm:sqref>E13:F13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D9" sqref="D9"/>
    </sheetView>
  </sheetViews>
  <sheetFormatPr defaultRowHeight="15"/>
  <cols>
    <col min="3" max="3" width="11.85546875" style="1" bestFit="1" customWidth="1"/>
    <col min="4" max="4" width="79.5703125" style="1" customWidth="1"/>
    <col min="5" max="5" width="13.85546875" style="1" customWidth="1"/>
    <col min="6" max="6" width="50.5703125" style="1" bestFit="1" customWidth="1"/>
    <col min="7" max="9" width="21.85546875" customWidth="1"/>
  </cols>
  <sheetData>
    <row r="1" spans="1:12">
      <c r="C1" s="1" t="s">
        <v>2</v>
      </c>
      <c r="D1" s="1" t="s">
        <v>3</v>
      </c>
      <c r="H1" s="1"/>
      <c r="I1" s="1"/>
    </row>
    <row r="2" spans="1:12">
      <c r="A2" s="1" t="s">
        <v>67</v>
      </c>
      <c r="B2" s="1" t="s">
        <v>9</v>
      </c>
      <c r="C2" s="21">
        <v>45791</v>
      </c>
      <c r="D2" s="3" t="s">
        <v>30</v>
      </c>
      <c r="E2" s="1" t="s">
        <v>9</v>
      </c>
      <c r="F2" s="1" t="s">
        <v>56</v>
      </c>
      <c r="G2" s="4">
        <v>253000</v>
      </c>
      <c r="J2">
        <v>1</v>
      </c>
      <c r="L2" s="1" t="s">
        <v>5</v>
      </c>
    </row>
    <row r="3" spans="1:12">
      <c r="A3" s="1" t="s">
        <v>68</v>
      </c>
      <c r="B3" s="1" t="s">
        <v>9</v>
      </c>
      <c r="C3" s="21">
        <v>45792</v>
      </c>
      <c r="D3" s="3" t="s">
        <v>31</v>
      </c>
      <c r="E3" s="1" t="s">
        <v>9</v>
      </c>
      <c r="F3" s="1" t="s">
        <v>57</v>
      </c>
      <c r="G3" s="4">
        <f>G2+30800</f>
        <v>283800</v>
      </c>
      <c r="J3">
        <v>2</v>
      </c>
      <c r="L3" s="1" t="s">
        <v>6</v>
      </c>
    </row>
    <row r="4" spans="1:12">
      <c r="A4" s="1"/>
      <c r="B4" s="1"/>
      <c r="C4" s="21">
        <v>45793</v>
      </c>
      <c r="D4" s="3" t="s">
        <v>32</v>
      </c>
      <c r="E4" s="1" t="s">
        <v>9</v>
      </c>
      <c r="F4" s="1" t="s">
        <v>58</v>
      </c>
      <c r="G4" s="4">
        <f>G3+30800</f>
        <v>314600</v>
      </c>
      <c r="L4" s="1" t="s">
        <v>7</v>
      </c>
    </row>
    <row r="5" spans="1:12">
      <c r="A5" s="1"/>
      <c r="B5" s="1"/>
      <c r="C5" s="21"/>
      <c r="D5" s="3" t="s">
        <v>33</v>
      </c>
      <c r="E5" s="1" t="s">
        <v>9</v>
      </c>
      <c r="F5" s="1" t="s">
        <v>59</v>
      </c>
      <c r="G5" s="4">
        <v>253000</v>
      </c>
      <c r="L5" s="1" t="s">
        <v>8</v>
      </c>
    </row>
    <row r="6" spans="1:12">
      <c r="A6" s="1"/>
      <c r="B6" s="1"/>
      <c r="C6" s="3"/>
      <c r="D6" s="3" t="s">
        <v>34</v>
      </c>
      <c r="E6" s="1" t="s">
        <v>9</v>
      </c>
      <c r="F6" s="1" t="s">
        <v>60</v>
      </c>
      <c r="G6" s="4">
        <f>G5+30800</f>
        <v>283800</v>
      </c>
    </row>
    <row r="7" spans="1:12">
      <c r="B7" s="1" t="s">
        <v>53</v>
      </c>
      <c r="C7" s="3"/>
      <c r="D7" s="3" t="s">
        <v>35</v>
      </c>
      <c r="E7" s="1" t="s">
        <v>9</v>
      </c>
      <c r="F7" s="1" t="s">
        <v>61</v>
      </c>
      <c r="G7" s="4">
        <f>G6+30800</f>
        <v>314600</v>
      </c>
      <c r="J7">
        <v>0</v>
      </c>
      <c r="K7">
        <v>0</v>
      </c>
    </row>
    <row r="8" spans="1:12">
      <c r="B8" s="1" t="s">
        <v>54</v>
      </c>
      <c r="D8" s="3" t="s">
        <v>36</v>
      </c>
      <c r="E8" s="1" t="s">
        <v>9</v>
      </c>
      <c r="F8" s="1" t="s">
        <v>62</v>
      </c>
      <c r="G8" s="4">
        <f>G2+66000</f>
        <v>319000</v>
      </c>
      <c r="J8">
        <v>1</v>
      </c>
      <c r="K8">
        <v>1</v>
      </c>
    </row>
    <row r="9" spans="1:12">
      <c r="D9" s="3" t="s">
        <v>37</v>
      </c>
      <c r="E9" s="1" t="s">
        <v>9</v>
      </c>
      <c r="F9" s="1" t="s">
        <v>63</v>
      </c>
      <c r="G9" s="4">
        <f>G8+44000</f>
        <v>363000</v>
      </c>
      <c r="J9">
        <v>2</v>
      </c>
      <c r="K9">
        <v>2</v>
      </c>
    </row>
    <row r="10" spans="1:12">
      <c r="D10" s="3"/>
      <c r="G10" s="4"/>
      <c r="J10">
        <v>3</v>
      </c>
      <c r="K10">
        <v>3</v>
      </c>
    </row>
    <row r="11" spans="1:12">
      <c r="D11" s="3"/>
      <c r="G11" s="4"/>
    </row>
    <row r="12" spans="1:12">
      <c r="D12" s="3"/>
      <c r="G12" s="4"/>
    </row>
    <row r="13" spans="1:12">
      <c r="D13" s="3"/>
      <c r="G13" s="4"/>
    </row>
    <row r="14" spans="1:12">
      <c r="D14" s="3"/>
      <c r="G14" s="4"/>
    </row>
    <row r="15" spans="1:12">
      <c r="D15" s="3"/>
      <c r="G15" s="4"/>
    </row>
    <row r="16" spans="1:12">
      <c r="D16" s="3"/>
      <c r="G16" s="4"/>
    </row>
    <row r="17" spans="4:7">
      <c r="D17" s="3"/>
      <c r="G17" s="4"/>
    </row>
  </sheetData>
  <sheetProtection algorithmName="SHA-512" hashValue="enh85VaIHbu0Ni5+lRdFTEzBmsIuY1sdysjfPOks6blcd2yoVce2sWP9guNqswlL3NvROy/+Vyif08DNHYGRXA==" saltValue="D+AcMazyZCOHYcJblS7Q9Q==" spinCount="100000" sheet="1" objects="1" scenarios="1"/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Request Form</vt:lpstr>
      <vt:lpstr>Sheet1</vt:lpstr>
      <vt:lpstr>'Request Form'!Print_Area</vt:lpstr>
    </vt:vector>
  </TitlesOfParts>
  <Company>Marriott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Young Kwang</dc:creator>
  <cp:lastModifiedBy>Lee, Young Kwang</cp:lastModifiedBy>
  <cp:lastPrinted>2023-07-28T07:57:20Z</cp:lastPrinted>
  <dcterms:created xsi:type="dcterms:W3CDTF">2022-06-10T01:52:34Z</dcterms:created>
  <dcterms:modified xsi:type="dcterms:W3CDTF">2025-02-19T23:31:40Z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